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1-2040租赁" sheetId="5" r:id="rId1"/>
  </sheets>
  <definedNames>
    <definedName name="_xlnm.Print_Area" localSheetId="0">'2021-2040租赁'!$A$2:$V$13</definedName>
  </definedNames>
  <calcPr calcId="144525"/>
</workbook>
</file>

<file path=xl/sharedStrings.xml><?xml version="1.0" encoding="utf-8"?>
<sst xmlns="http://schemas.openxmlformats.org/spreadsheetml/2006/main" count="15" uniqueCount="15">
  <si>
    <t>附件4：</t>
  </si>
  <si>
    <t>2021-2040年度美食城租赁情况预计表</t>
  </si>
  <si>
    <t>编制单位:福建省海峡客家旅游有限公司</t>
  </si>
  <si>
    <t>单位:万元</t>
  </si>
  <si>
    <t>项目</t>
  </si>
  <si>
    <t>合计</t>
  </si>
  <si>
    <t>租金收入</t>
  </si>
  <si>
    <t>减：税费（房产税、土地使用税及附加税）</t>
  </si>
  <si>
    <t>经营费用（含人工与日常维护）</t>
  </si>
  <si>
    <t>加：税费返还</t>
  </si>
  <si>
    <t>净租金收益</t>
  </si>
  <si>
    <t>租赁资产价值现状(万元)2020年12月公允价值</t>
  </si>
  <si>
    <t>总可租赁面积(平方米)</t>
  </si>
  <si>
    <t>预计已出租面积(平方米）</t>
  </si>
  <si>
    <t>出租率（%）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</si>
</sst>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#,##0.00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11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7" borderId="10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5" fillId="2" borderId="5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0" fontId="0" fillId="0" borderId="1" xfId="11" applyNumberForma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0" fontId="0" fillId="0" borderId="1" xfId="11" applyNumberForma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3"/>
  <sheetViews>
    <sheetView tabSelected="1" workbookViewId="0">
      <selection activeCell="A2" sqref="A2:V2"/>
    </sheetView>
  </sheetViews>
  <sheetFormatPr defaultColWidth="9" defaultRowHeight="13.5"/>
  <cols>
    <col min="1" max="1" width="17.0916666666667" style="1" customWidth="1"/>
    <col min="2" max="21" width="10.625" customWidth="1"/>
    <col min="22" max="22" width="13.25" style="2" customWidth="1"/>
  </cols>
  <sheetData>
    <row r="1" ht="37" customHeight="1" spans="1:1">
      <c r="A1" s="3" t="s">
        <v>0</v>
      </c>
    </row>
    <row r="2" ht="51" customHeight="1" spans="1:2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7"/>
    </row>
    <row r="3" ht="24" customHeight="1" spans="1:22">
      <c r="A3" s="6" t="s">
        <v>2</v>
      </c>
      <c r="B3" s="6"/>
      <c r="C3" s="6"/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V3" s="2" t="s">
        <v>3</v>
      </c>
    </row>
    <row r="4" ht="39" customHeight="1" spans="1:22">
      <c r="A4" s="8" t="s">
        <v>4</v>
      </c>
      <c r="B4" s="9">
        <v>2021</v>
      </c>
      <c r="C4" s="9">
        <v>2022</v>
      </c>
      <c r="D4" s="9">
        <v>2023</v>
      </c>
      <c r="E4" s="9">
        <v>2024</v>
      </c>
      <c r="F4" s="9">
        <v>2025</v>
      </c>
      <c r="G4" s="9">
        <v>2026</v>
      </c>
      <c r="H4" s="9">
        <v>2027</v>
      </c>
      <c r="I4" s="9">
        <v>2028</v>
      </c>
      <c r="J4" s="9">
        <v>2029</v>
      </c>
      <c r="K4" s="9">
        <v>2030</v>
      </c>
      <c r="L4" s="9">
        <v>2031</v>
      </c>
      <c r="M4" s="9">
        <v>2032</v>
      </c>
      <c r="N4" s="9">
        <v>2033</v>
      </c>
      <c r="O4" s="9">
        <v>2034</v>
      </c>
      <c r="P4" s="9">
        <v>2035</v>
      </c>
      <c r="Q4" s="9">
        <v>2036</v>
      </c>
      <c r="R4" s="9">
        <v>2037</v>
      </c>
      <c r="S4" s="9">
        <v>2038</v>
      </c>
      <c r="T4" s="9">
        <v>2039</v>
      </c>
      <c r="U4" s="9">
        <v>2040</v>
      </c>
      <c r="V4" s="18" t="s">
        <v>5</v>
      </c>
    </row>
    <row r="5" ht="56" customHeight="1" spans="1:22">
      <c r="A5" s="10" t="s">
        <v>6</v>
      </c>
      <c r="B5" s="11">
        <v>4544</v>
      </c>
      <c r="C5" s="11">
        <v>4635</v>
      </c>
      <c r="D5" s="11">
        <v>4637</v>
      </c>
      <c r="E5" s="11">
        <v>6376</v>
      </c>
      <c r="F5" s="11">
        <f>E5*1.03</f>
        <v>6567.28</v>
      </c>
      <c r="G5" s="11">
        <f t="shared" ref="G5:U5" si="0">F5*1.03</f>
        <v>6764.2984</v>
      </c>
      <c r="H5" s="11">
        <f t="shared" si="0"/>
        <v>6967.227352</v>
      </c>
      <c r="I5" s="11">
        <f t="shared" si="0"/>
        <v>7176.24417256</v>
      </c>
      <c r="J5" s="11">
        <f t="shared" si="0"/>
        <v>7391.5314977368</v>
      </c>
      <c r="K5" s="11">
        <f t="shared" si="0"/>
        <v>7613.2774426689</v>
      </c>
      <c r="L5" s="11">
        <f t="shared" si="0"/>
        <v>7841.67576594897</v>
      </c>
      <c r="M5" s="11">
        <f t="shared" si="0"/>
        <v>8076.92603892744</v>
      </c>
      <c r="N5" s="11">
        <f t="shared" si="0"/>
        <v>8319.23382009527</v>
      </c>
      <c r="O5" s="11">
        <f t="shared" si="0"/>
        <v>8568.81083469812</v>
      </c>
      <c r="P5" s="11">
        <f t="shared" si="0"/>
        <v>8825.87515973907</v>
      </c>
      <c r="Q5" s="11">
        <f t="shared" si="0"/>
        <v>9090.65141453124</v>
      </c>
      <c r="R5" s="11">
        <f t="shared" si="0"/>
        <v>9363.37095696718</v>
      </c>
      <c r="S5" s="11">
        <f t="shared" si="0"/>
        <v>9644.2720856762</v>
      </c>
      <c r="T5" s="11">
        <f t="shared" si="0"/>
        <v>9933.60024824648</v>
      </c>
      <c r="U5" s="11">
        <f t="shared" si="0"/>
        <v>10231.6082556939</v>
      </c>
      <c r="V5" s="19">
        <f>ROUND(SUM(B5:U5),2)</f>
        <v>152567.88</v>
      </c>
    </row>
    <row r="6" ht="50" customHeight="1" spans="1:22">
      <c r="A6" s="10" t="s">
        <v>7</v>
      </c>
      <c r="B6" s="11">
        <f>B5*0.05*0.12+B5*0.12+128.35</f>
        <v>700.894</v>
      </c>
      <c r="C6" s="11">
        <f t="shared" ref="C6:U6" si="1">C5*0.05*0.12+C5*0.12+128.35</f>
        <v>712.36</v>
      </c>
      <c r="D6" s="11">
        <f t="shared" si="1"/>
        <v>712.612</v>
      </c>
      <c r="E6" s="11">
        <f t="shared" si="1"/>
        <v>931.726</v>
      </c>
      <c r="F6" s="11">
        <f t="shared" si="1"/>
        <v>955.82728</v>
      </c>
      <c r="G6" s="11">
        <f t="shared" si="1"/>
        <v>980.6515984</v>
      </c>
      <c r="H6" s="11">
        <f t="shared" si="1"/>
        <v>1006.220646352</v>
      </c>
      <c r="I6" s="11">
        <f t="shared" si="1"/>
        <v>1032.55676574256</v>
      </c>
      <c r="J6" s="11">
        <f t="shared" si="1"/>
        <v>1059.68296871484</v>
      </c>
      <c r="K6" s="11">
        <f t="shared" si="1"/>
        <v>1087.62295777628</v>
      </c>
      <c r="L6" s="11">
        <f t="shared" si="1"/>
        <v>1116.40114650957</v>
      </c>
      <c r="M6" s="11">
        <f t="shared" si="1"/>
        <v>1146.04268090486</v>
      </c>
      <c r="N6" s="11">
        <f t="shared" si="1"/>
        <v>1176.573461332</v>
      </c>
      <c r="O6" s="11">
        <f t="shared" si="1"/>
        <v>1208.02016517196</v>
      </c>
      <c r="P6" s="11">
        <f t="shared" si="1"/>
        <v>1240.41027012712</v>
      </c>
      <c r="Q6" s="11">
        <f t="shared" si="1"/>
        <v>1273.77207823094</v>
      </c>
      <c r="R6" s="11">
        <f t="shared" si="1"/>
        <v>1308.13474057786</v>
      </c>
      <c r="S6" s="11">
        <f t="shared" si="1"/>
        <v>1343.5282827952</v>
      </c>
      <c r="T6" s="11">
        <f t="shared" si="1"/>
        <v>1379.98363127906</v>
      </c>
      <c r="U6" s="11">
        <f t="shared" si="1"/>
        <v>1417.53264021743</v>
      </c>
      <c r="V6" s="19">
        <f>ROUND(SUM(B6:U6),2)</f>
        <v>21790.55</v>
      </c>
    </row>
    <row r="7" ht="59" customHeight="1" spans="1:22">
      <c r="A7" s="10" t="s">
        <v>8</v>
      </c>
      <c r="B7" s="11">
        <v>980</v>
      </c>
      <c r="C7" s="11">
        <v>1000</v>
      </c>
      <c r="D7" s="11">
        <v>1000</v>
      </c>
      <c r="E7" s="11">
        <v>1000</v>
      </c>
      <c r="F7" s="11">
        <v>1000</v>
      </c>
      <c r="G7" s="11">
        <v>1000</v>
      </c>
      <c r="H7" s="11">
        <v>1000</v>
      </c>
      <c r="I7" s="11">
        <v>1000</v>
      </c>
      <c r="J7" s="11">
        <v>1000</v>
      </c>
      <c r="K7" s="11">
        <v>1000</v>
      </c>
      <c r="L7" s="11">
        <v>1000</v>
      </c>
      <c r="M7" s="11">
        <v>1000</v>
      </c>
      <c r="N7" s="11">
        <v>1000</v>
      </c>
      <c r="O7" s="11">
        <v>1000</v>
      </c>
      <c r="P7" s="11">
        <v>1000</v>
      </c>
      <c r="Q7" s="11">
        <v>1000</v>
      </c>
      <c r="R7" s="11">
        <v>1000</v>
      </c>
      <c r="S7" s="11">
        <v>1000</v>
      </c>
      <c r="T7" s="11">
        <v>1000</v>
      </c>
      <c r="U7" s="11">
        <v>1017</v>
      </c>
      <c r="V7" s="19">
        <f>ROUND(SUM(B7:U7),2)</f>
        <v>19997</v>
      </c>
    </row>
    <row r="8" ht="63" customHeight="1" spans="1:22">
      <c r="A8" s="10" t="s">
        <v>9</v>
      </c>
      <c r="B8" s="11">
        <f>B5*0.12+128.35</f>
        <v>673.63</v>
      </c>
      <c r="C8" s="11">
        <f t="shared" ref="C8:U8" si="2">C5*0.12+128.35</f>
        <v>684.55</v>
      </c>
      <c r="D8" s="11">
        <f t="shared" si="2"/>
        <v>684.79</v>
      </c>
      <c r="E8" s="11">
        <f t="shared" si="2"/>
        <v>893.47</v>
      </c>
      <c r="F8" s="11">
        <f t="shared" si="2"/>
        <v>916.4236</v>
      </c>
      <c r="G8" s="11">
        <f t="shared" si="2"/>
        <v>940.065808</v>
      </c>
      <c r="H8" s="11">
        <f t="shared" si="2"/>
        <v>964.41728224</v>
      </c>
      <c r="I8" s="11">
        <f t="shared" si="2"/>
        <v>989.4993007072</v>
      </c>
      <c r="J8" s="11">
        <f t="shared" si="2"/>
        <v>1015.33377972842</v>
      </c>
      <c r="K8" s="11">
        <f t="shared" si="2"/>
        <v>1041.94329312027</v>
      </c>
      <c r="L8" s="11">
        <f t="shared" si="2"/>
        <v>1069.35109191388</v>
      </c>
      <c r="M8" s="11">
        <f t="shared" si="2"/>
        <v>1097.58112467129</v>
      </c>
      <c r="N8" s="11">
        <f t="shared" si="2"/>
        <v>1126.65805841143</v>
      </c>
      <c r="O8" s="11">
        <f t="shared" si="2"/>
        <v>1156.60730016377</v>
      </c>
      <c r="P8" s="11">
        <f t="shared" si="2"/>
        <v>1187.45501916869</v>
      </c>
      <c r="Q8" s="11">
        <f t="shared" si="2"/>
        <v>1219.22816974375</v>
      </c>
      <c r="R8" s="11">
        <f t="shared" si="2"/>
        <v>1251.95451483606</v>
      </c>
      <c r="S8" s="11">
        <f t="shared" si="2"/>
        <v>1285.66265028114</v>
      </c>
      <c r="T8" s="11">
        <f t="shared" si="2"/>
        <v>1320.38202978958</v>
      </c>
      <c r="U8" s="11">
        <f t="shared" si="2"/>
        <v>1356.14299068326</v>
      </c>
      <c r="V8" s="19">
        <f>ROUND(SUM(B8:U8),2)</f>
        <v>20875.15</v>
      </c>
    </row>
    <row r="9" ht="55" customHeight="1" spans="1:22">
      <c r="A9" s="10" t="s">
        <v>10</v>
      </c>
      <c r="B9" s="11">
        <f>B5-B6-B7+B8</f>
        <v>3536.736</v>
      </c>
      <c r="C9" s="11">
        <f t="shared" ref="C9:V9" si="3">C5-C6-C7+C8</f>
        <v>3607.19</v>
      </c>
      <c r="D9" s="11">
        <f t="shared" si="3"/>
        <v>3609.178</v>
      </c>
      <c r="E9" s="11">
        <f t="shared" si="3"/>
        <v>5337.744</v>
      </c>
      <c r="F9" s="11">
        <f t="shared" si="3"/>
        <v>5527.87632</v>
      </c>
      <c r="G9" s="11">
        <f t="shared" si="3"/>
        <v>5723.7126096</v>
      </c>
      <c r="H9" s="11">
        <f t="shared" si="3"/>
        <v>5925.423987888</v>
      </c>
      <c r="I9" s="11">
        <f t="shared" si="3"/>
        <v>6133.18670752464</v>
      </c>
      <c r="J9" s="11">
        <f t="shared" si="3"/>
        <v>6347.18230875038</v>
      </c>
      <c r="K9" s="11">
        <f t="shared" si="3"/>
        <v>6567.59777801289</v>
      </c>
      <c r="L9" s="11">
        <f t="shared" si="3"/>
        <v>6794.62571135328</v>
      </c>
      <c r="M9" s="11">
        <f t="shared" si="3"/>
        <v>7028.46448269387</v>
      </c>
      <c r="N9" s="11">
        <f t="shared" si="3"/>
        <v>7269.3184171747</v>
      </c>
      <c r="O9" s="11">
        <f t="shared" si="3"/>
        <v>7517.39796968993</v>
      </c>
      <c r="P9" s="11">
        <f t="shared" si="3"/>
        <v>7772.91990878064</v>
      </c>
      <c r="Q9" s="11">
        <f t="shared" si="3"/>
        <v>8036.10750604405</v>
      </c>
      <c r="R9" s="11">
        <f t="shared" si="3"/>
        <v>8307.19073122538</v>
      </c>
      <c r="S9" s="11">
        <f t="shared" si="3"/>
        <v>8586.40645316214</v>
      </c>
      <c r="T9" s="11">
        <f t="shared" si="3"/>
        <v>8873.998646757</v>
      </c>
      <c r="U9" s="11">
        <f t="shared" si="3"/>
        <v>9153.21860615973</v>
      </c>
      <c r="V9" s="20">
        <f t="shared" si="3"/>
        <v>131655.48</v>
      </c>
    </row>
    <row r="10" ht="48" customHeight="1" spans="1:22">
      <c r="A10" s="12" t="s">
        <v>11</v>
      </c>
      <c r="B10" s="13">
        <v>266133.04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9">
        <f>ROUND(SUM(B10:U10),2)</f>
        <v>266133.04</v>
      </c>
    </row>
    <row r="11" ht="36" customHeight="1" spans="1:22">
      <c r="A11" s="12" t="s">
        <v>12</v>
      </c>
      <c r="B11" s="14">
        <v>142763.08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21"/>
      <c r="V11" s="19">
        <f>ROUND(SUM(B11:U11),2)</f>
        <v>142763.08</v>
      </c>
    </row>
    <row r="12" ht="51" customHeight="1" spans="1:22">
      <c r="A12" s="12" t="s">
        <v>13</v>
      </c>
      <c r="B12" s="13">
        <v>135625</v>
      </c>
      <c r="C12" s="13">
        <v>135625</v>
      </c>
      <c r="D12" s="13">
        <v>135625</v>
      </c>
      <c r="E12" s="13">
        <v>135625</v>
      </c>
      <c r="F12" s="13">
        <v>142763.08</v>
      </c>
      <c r="G12" s="13">
        <v>142763.08</v>
      </c>
      <c r="H12" s="13">
        <v>142763.08</v>
      </c>
      <c r="I12" s="13">
        <v>142763.08</v>
      </c>
      <c r="J12" s="13">
        <v>142763.08</v>
      </c>
      <c r="K12" s="13">
        <v>142763.08</v>
      </c>
      <c r="L12" s="13">
        <v>142763.08</v>
      </c>
      <c r="M12" s="13">
        <v>142763.08</v>
      </c>
      <c r="N12" s="13">
        <v>142763.08</v>
      </c>
      <c r="O12" s="13">
        <v>142763.08</v>
      </c>
      <c r="P12" s="13">
        <v>142763.08</v>
      </c>
      <c r="Q12" s="13">
        <v>142763.08</v>
      </c>
      <c r="R12" s="13">
        <v>142763.08</v>
      </c>
      <c r="S12" s="13">
        <v>142763.08</v>
      </c>
      <c r="T12" s="13">
        <v>142763.08</v>
      </c>
      <c r="U12" s="13">
        <v>142763.08</v>
      </c>
      <c r="V12" s="19"/>
    </row>
    <row r="13" ht="59" customHeight="1" spans="1:22">
      <c r="A13" s="12" t="s">
        <v>14</v>
      </c>
      <c r="B13" s="16">
        <f>B12/$B$11</f>
        <v>0.950000518341297</v>
      </c>
      <c r="C13" s="16">
        <f t="shared" ref="C13:K13" si="4">C12/$B$11</f>
        <v>0.950000518341297</v>
      </c>
      <c r="D13" s="16">
        <f t="shared" si="4"/>
        <v>0.950000518341297</v>
      </c>
      <c r="E13" s="16">
        <f t="shared" si="4"/>
        <v>0.950000518341297</v>
      </c>
      <c r="F13" s="16">
        <f t="shared" si="4"/>
        <v>1</v>
      </c>
      <c r="G13" s="16">
        <f t="shared" si="4"/>
        <v>1</v>
      </c>
      <c r="H13" s="16">
        <f t="shared" si="4"/>
        <v>1</v>
      </c>
      <c r="I13" s="16">
        <f t="shared" si="4"/>
        <v>1</v>
      </c>
      <c r="J13" s="16">
        <f t="shared" si="4"/>
        <v>1</v>
      </c>
      <c r="K13" s="16">
        <f t="shared" si="4"/>
        <v>1</v>
      </c>
      <c r="L13" s="16">
        <f t="shared" ref="L13:U13" si="5">L12/$B$11</f>
        <v>1</v>
      </c>
      <c r="M13" s="16">
        <f t="shared" si="5"/>
        <v>1</v>
      </c>
      <c r="N13" s="16">
        <f t="shared" si="5"/>
        <v>1</v>
      </c>
      <c r="O13" s="16">
        <f t="shared" si="5"/>
        <v>1</v>
      </c>
      <c r="P13" s="16">
        <f t="shared" si="5"/>
        <v>1</v>
      </c>
      <c r="Q13" s="16">
        <f t="shared" si="5"/>
        <v>1</v>
      </c>
      <c r="R13" s="16">
        <f t="shared" si="5"/>
        <v>1</v>
      </c>
      <c r="S13" s="16">
        <f t="shared" si="5"/>
        <v>1</v>
      </c>
      <c r="T13" s="16">
        <f t="shared" si="5"/>
        <v>1</v>
      </c>
      <c r="U13" s="16">
        <f t="shared" si="5"/>
        <v>1</v>
      </c>
      <c r="V13" s="22">
        <f>V12/V11</f>
        <v>0</v>
      </c>
    </row>
  </sheetData>
  <mergeCells count="3">
    <mergeCell ref="A2:V2"/>
    <mergeCell ref="A3:D3"/>
    <mergeCell ref="B11:U11"/>
  </mergeCells>
  <pageMargins left="0.432638888888889" right="0.236111111111111" top="0.75" bottom="0.75" header="0.3" footer="0.3"/>
  <pageSetup paperSize="8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2021-2040租赁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letu</dc:creator>
  <cp:lastModifiedBy>zhangying</cp:lastModifiedBy>
  <dcterms:created xsi:type="dcterms:W3CDTF">2021-03-01T03:14:00Z</dcterms:created>
  <dcterms:modified xsi:type="dcterms:W3CDTF">2021-03-16T07:12:27Z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